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<sst xmlns="http://schemas.openxmlformats.org/spreadsheetml/2006/main" count="3331" uniqueCount="1931">
  <si>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</si>
  <si>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</si>
  <si>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</si>
  <si>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</si>
  <si>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</si>
  <si>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</si>
  <si>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</si>
  <si>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</si>
  <si>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</si>
  <si>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</si>
  <si>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</si>
  <si>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</si>
  <si>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</si>
  <si>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</si>
  <si>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</si>
  <si>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</si>
  <si>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</si>
  <si>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</si>
  <si>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</si>
  <si>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</si>
  <si>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</si>
  <si>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</si>
  <si>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</si>
  <si>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</si>
  <si>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</si>
  <si>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</si>
  <si>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</si>
  <si>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</si>
  <si>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</si>
  <si>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</si>
  <si>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</si>
  <si>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</si>
  <si>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</si>
  <si>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</si>
  <si>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</si>
  <si>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</si>
  <si>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</si>
  <si>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</si>
  <si>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</si>
  <si>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</si>
  <si>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</si>
  <si>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</si>
  <si>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</si>
  <si>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</si>
  <si>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</si>
  <si>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</si>
  <si>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</si>
  <si>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</si>
  <si>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</si>
  <si>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</si>
  <si>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</si>
  <si>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</si>
  <si>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</si>
  <si>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</si>
  <si>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</si>
  <si>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</si>
  <si>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</si>
  <si>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</si>
  <si>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</si>
  <si>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</si>
  <si>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</si>
  <si>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</si>
  <si>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</si>
  <si>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</si>
  <si>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</si>
  <si>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</si>
  <si>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</si>
  <si>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</si>
  <si>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</si>
  <si>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</si>
  <si>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</si>
  <si>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</si>
  <si>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</si>
  <si>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</si>
  <si>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</si>
  <si>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</si>
  <si>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</si>
  <si>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</si>
  <si>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</si>
  <si>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</si>
  <si>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</si>
  <si>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</si>
  <si>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</si>
  <si>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</si>
  <si>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</si>
  <si>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</si>
  <si>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</si>
  <si>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</si>
  <si>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</si>
  <si>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</si>
  <si>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</si>
  <si>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</si>
  <si>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</si>
  <si>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</si>
  <si>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</si>
  <si>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</si>
  <si>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</si>
  <si>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</si>
  <si>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</si>
  <si>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</si>
  <si>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</si>
  <si>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</si>
  <si>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</si>
  <si>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</si>
  <si>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</si>
  <si>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</si>
  <si>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</si>
  <si>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</si>
  <si>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</si>
  <si>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</si>
  <si>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</si>
  <si>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</si>
  <si>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</si>
  <si>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</si>
  <si>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</si>
  <si>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</si>
  <si>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</si>
  <si>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</si>
  <si>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</si>
  <si>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</si>
  <si>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</si>
  <si>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</si>
  <si>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</si>
  <si>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</si>
  <si>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</si>
  <si>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</si>
  <si>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</si>
  <si>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</si>
  <si>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</si>
  <si>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</si>
  <si>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</si>
  <si>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</si>
  <si>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</si>
  <si>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</si>
  <si>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</si>
  <si>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</si>
  <si>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</si>
  <si>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</si>
  <si>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</si>
  <si>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</si>
  <si>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</si>
  <si>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</si>
  <si>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</si>
  <si>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</si>
  <si>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</si>
  <si>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</si>
  <si>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</si>
  <si>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</si>
  <si>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</si>
  <si>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</si>
  <si>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</si>
  <si>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</si>
  <si>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</si>
  <si>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</si>
  <si>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</si>
  <si>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</si>
  <si>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</si>
  <si>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</si>
  <si>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</si>
  <si>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</si>
  <si>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</si>
  <si>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</si>
  <si>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</si>
  <si>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</si>
  <si>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</si>
  <si>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</si>
  <si>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</si>
  <si>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</si>
  <si>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</si>
  <si>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</si>
  <si>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</si>
  <si>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</si>
  <si>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</si>
  <si>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</si>
  <si>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</si>
  <si>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</si>
  <si>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</si>
  <si>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</si>
  <si>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</si>
  <si>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</si>
  <si>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</si>
  <si>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</si>
  <si>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</si>
  <si>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</si>
  <si>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</si>
  <si>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</si>
  <si>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</si>
  <si>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</si>
  <si>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</si>
  <si>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</si>
  <si>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</si>
  <si>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</si>
  <si>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</si>
  <si>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</si>
  <si>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</si>
  <si>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</si>
  <si>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</si>
  <si>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</si>
  <si>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</si>
  <si>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</si>
  <si>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</si>
  <si>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</si>
  <si>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</si>
  <si>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</si>
  <si>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</si>
  <si>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</si>
  <si>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</si>
  <si>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</si>
  <si>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</si>
  <si>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</si>
  <si>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</si>
  <si>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</si>
  <si>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</si>
  <si>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</si>
  <si>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</si>
  <si>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</si>
  <si>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</si>
  <si>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</si>
  <si>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</si>
  <si>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</si>
  <si>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</si>
  <si>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</si>
  <si>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</si>
  <si>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</si>
  <si>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</si>
  <si>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</si>
  <si>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</si>
  <si>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</si>
  <si>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</si>
  <si>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</si>
  <si>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</si>
  <si>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</si>
  <si>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</si>
  <si>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</si>
  <si>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</si>
  <si>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</si>
  <si>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</si>
  <si>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</si>
  <si>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</si>
  <si>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</si>
  <si>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</si>
  <si>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</si>
  <si>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</si>
  <si>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</si>
  <si>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</si>
  <si>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</si>
  <si>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</si>
  <si>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</si>
  <si>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</si>
  <si>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</si>
  <si>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</si>
  <si>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</si>
  <si>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</si>
  <si>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</si>
  <si>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</si>
  <si>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</si>
  <si>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</si>
  <si>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</si>
  <si>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</si>
  <si>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</si>
  <si>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</si>
  <si>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</si>
  <si>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</si>
  <si>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</si>
  <si>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</si>
  <si>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</si>
  <si>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</si>
  <si>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</si>
  <si>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</si>
  <si>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</si>
  <si>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</si>
  <si>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</si>
  <si>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</si>
  <si>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</si>
  <si>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</si>
  <si>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</si>
  <si>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</si>
  <si>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</si>
  <si>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</si>
  <si>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</si>
  <si>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</si>
  <si>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</si>
  <si>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</si>
  <si>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</si>
  <si>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</si>
  <si>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</si>
  <si>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</si>
  <si>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</si>
  <si>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</si>
  <si>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</si>
  <si>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</si>
  <si>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</si>
  <si>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</si>
  <si>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</si>
  <si>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</si>
  <si>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</si>
  <si>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</si>
  <si>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</si>
  <si>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</si>
  <si>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</si>
  <si>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</si>
  <si>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</si>
  <si>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</si>
  <si>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</si>
  <si>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</si>
  <si>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</si>
  <si>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</si>
  <si>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</si>
  <si>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</si>
  <si>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</si>
  <si>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</si>
  <si>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</si>
  <si>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</si>
  <si>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</si>
  <si>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</si>
  <si>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</si>
  <si>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</si>
  <si>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</si>
  <si>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</si>
  <si>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</si>
  <si>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</si>
  <si>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</si>
  <si>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</si>
  <si>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</si>
  <si>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</si>
  <si>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</si>
  <si>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</si>
  <si>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</si>
  <si>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</si>
  <si>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</si>
  <si>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</si>
  <si>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</si>
  <si>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</si>
  <si>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</si>
  <si>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</si>
  <si>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</si>
  <si>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</si>
  <si>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</si>
  <si>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</si>
  <si>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</si>
  <si>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</si>
  <si>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</si>
  <si>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</si>
  <si>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</si>
  <si>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</si>
  <si>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</si>
  <si>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</si>
  <si>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</si>
  <si>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</si>
  <si>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</si>
  <si>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</si>
  <si>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</si>
  <si>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</si>
  <si>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</si>
  <si>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</si>
  <si>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</si>
  <si>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</si>
  <si>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</si>
  <si>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</si>
  <si>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</si>
  <si>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</si>
  <si>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</si>
  <si>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</si>
  <si>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</si>
  <si>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</si>
  <si>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</si>
  <si>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</si>
  <si>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</si>
  <si>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</si>
  <si>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</si>
  <si>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</si>
  <si>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</si>
  <si>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</si>
  <si>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</si>
  <si>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</si>
  <si>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</si>
  <si>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</si>
  <si>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</si>
  <si>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</si>
  <si>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</si>
  <si>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</si>
  <si>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</si>
  <si>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</si>
  <si>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</si>
  <si>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</si>
  <si>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</si>
  <si>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</si>
  <si>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</si>
  <si>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</si>
  <si>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</si>
  <si>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</si>
  <si>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</si>
  <si>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</si>
  <si>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</si>
  <si>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</si>
  <si>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</si>
  <si>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</si>
  <si>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</si>
  <si>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</si>
  <si>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</si>
  <si>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</si>
  <si>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</si>
  <si>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</si>
  <si>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</si>
  <si>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</si>
  <si>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</si>
  <si>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</si>
  <si>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</si>
  <si>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</si>
  <si>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</si>
  <si>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</si>
  <si>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</si>
  <si>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</si>
  <si>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</si>
  <si>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</si>
  <si>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</si>
  <si>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</si>
  <si>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</si>
  <si>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</si>
  <si>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</si>
  <si>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</si>
  <si>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</si>
  <si>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</si>
  <si>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</si>
  <si>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</si>
  <si>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</si>
  <si>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</si>
  <si>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</si>
  <si>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</si>
  <si>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</si>
  <si>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</si>
  <si>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</si>
  <si>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</si>
  <si>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</si>
  <si>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</si>
  <si>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</si>
  <si>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</si>
  <si>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</si>
  <si>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</si>
  <si>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</si>
  <si>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</si>
  <si>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</si>
  <si>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</si>
  <si>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</si>
  <si>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</si>
  <si>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</si>
  <si>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</si>
  <si>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</si>
  <si>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</si>
  <si>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</si>
  <si>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</si>
  <si>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</si>
  <si>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</si>
  <si>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</si>
  <si>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</si>
  <si>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</si>
  <si>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</si>
  <si>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</si>
  <si>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</si>
  <si>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</si>
  <si>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</si>
  <si>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</si>
  <si>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</si>
  <si>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</si>
  <si>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</si>
  <si>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</si>
  <si>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</si>
  <si>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</si>
  <si>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</si>
  <si>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</si>
  <si>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</si>
  <si>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</si>
  <si>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</si>
  <si>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</si>
  <si>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</si>
  <si>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</si>
  <si>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</si>
  <si>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</si>
  <si>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</si>
  <si>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</si>
  <si>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</si>
  <si>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</si>
  <si>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</si>
  <si>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</si>
  <si>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</si>
  <si>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</si>
  <si>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</si>
  <si>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</si>
  <si>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</si>
  <si>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</si>
  <si>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</si>
  <si>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</si>
  <si>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</si>
  <si>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</si>
  <si>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</si>
  <si>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</si>
  <si>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</si>
  <si>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</si>
  <si>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</si>
  <si>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</si>
  <si>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</si>
  <si>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</si>
  <si>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</si>
  <si>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</si>
  <si>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</si>
  <si>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</si>
  <si>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</si>
  <si>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</si>
  <si>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</si>
  <si>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</si>
  <si>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</si>
  <si>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</si>
  <si>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</si>
  <si>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</si>
  <si>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</si>
  <si>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</si>
  <si>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</si>
  <si>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</si>
  <si>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</si>
  <si>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</si>
  <si>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</si>
  <si>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</si>
  <si>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</si>
  <si>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</si>
  <si>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</si>
  <si>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</si>
  <si>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</si>
  <si>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</si>
  <si>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</si>
  <si>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</si>
  <si>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</si>
  <si>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</si>
  <si>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</si>
  <si>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</si>
  <si>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</si>
  <si>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</si>
  <si>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</si>
  <si>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</si>
  <si>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</si>
  <si>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</si>
  <si>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</si>
  <si>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</si>
  <si>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</si>
  <si>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</si>
  <si>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</si>
  <si>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</si>
  <si>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</si>
  <si>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</si>
  <si>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</si>
  <si>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</si>
  <si>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</si>
  <si>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</si>
  <si>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</si>
  <si>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</si>
  <si>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</si>
  <si>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</si>
  <si>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</si>
  <si>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</si>
  <si>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</si>
  <si>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</si>
  <si>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</si>
  <si>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</si>
  <si>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</si>
  <si>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</si>
  <si>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</si>
  <si>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</si>
  <si>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</si>
  <si>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</si>
  <si>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</si>
  <si>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</si>
  <si>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</si>
  <si>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</si>
  <si>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</si>
  <si>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</si>
  <si>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</si>
  <si>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</si>
  <si>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</si>
  <si>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</si>
  <si>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</si>
  <si>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</si>
  <si>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</si>
  <si>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</si>
  <si>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</si>
  <si>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</si>
  <si>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</si>
  <si>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</si>
  <si>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</si>
  <si>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</si>
  <si>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</si>
  <si>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</si>
  <si>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</si>
  <si>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</si>
  <si>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</si>
  <si>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</si>
  <si>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</si>
  <si>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</si>
  <si>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</si>
  <si>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</si>
  <si>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</si>
  <si>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</si>
  <si>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</si>
  <si>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</si>
  <si>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</si>
  <si>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</si>
  <si>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</si>
  <si>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</si>
  <si>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</si>
  <si>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</si>
  <si>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</si>
  <si>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</si>
  <si>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</si>
  <si>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</si>
  <si>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</si>
  <si>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</si>
  <si>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</si>
  <si>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</si>
  <si>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</si>
  <si>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</si>
  <si>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</si>
  <si>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</si>
  <si>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</si>
  <si>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</si>
  <si>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</si>
  <si>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</si>
  <si>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</si>
  <si>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</si>
  <si>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</si>
  <si>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</si>
  <si>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</si>
  <si>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</si>
  <si>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</si>
  <si>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</si>
  <si>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</si>
  <si>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</si>
  <si>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</si>
  <si>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</si>
  <si>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</si>
  <si>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</si>
  <si>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</si>
  <si>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</si>
  <si>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</si>
  <si>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</si>
  <si>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</si>
  <si>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</si>
  <si>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</si>
  <si>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</si>
  <si>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</si>
  <si>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</si>
  <si>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</si>
  <si>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</si>
  <si>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</si>
  <si>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</si>
  <si>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</si>
  <si>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</si>
  <si>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</si>
  <si>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</si>
  <si>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</si>
  <si>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</si>
  <si>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</si>
  <si>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</si>
  <si>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</si>
  <si>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</si>
  <si>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</si>
  <si>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</si>
  <si>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</si>
  <si>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</si>
  <si>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</si>
  <si>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</si>
  <si>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</si>
  <si>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</si>
  <si>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</si>
  <si>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</si>
  <si>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</si>
  <si>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</si>
  <si>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</si>
  <si>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</si>
  <si>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</si>
  <si>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</si>
  <si>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</si>
  <si>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</si>
  <si>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</si>
  <si>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</si>
  <si>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</si>
  <si>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</si>
  <si>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</si>
  <si>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</si>
  <si>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</si>
  <si>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</si>
  <si>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</si>
  <si>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</si>
  <si>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</si>
  <si>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</si>
  <si>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</si>
  <si>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</si>
  <si>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</si>
  <si>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</si>
  <si>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</si>
  <si>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</si>
  <si>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</si>
  <si>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</si>
  <si>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</si>
  <si>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</si>
  <si>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</si>
  <si>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</si>
  <si>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</si>
  <si>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</si>
  <si>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</si>
  <si>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</si>
  <si>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</si>
  <si>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</si>
  <si>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</si>
  <si>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</si>
  <si>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</si>
  <si>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</si>
  <si>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</si>
  <si>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</si>
  <si>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</si>
  <si>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</si>
  <si>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</si>
  <si>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</si>
  <si>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</si>
  <si>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</si>
  <si>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</si>
  <si>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</si>
  <si>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</si>
  <si>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</si>
  <si>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</si>
  <si>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</si>
  <si>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</si>
  <si>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</si>
  <si>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</si>
  <si>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</si>
  <si>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</si>
  <si>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</si>
  <si>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</si>
  <si>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</si>
  <si>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</si>
  <si>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</si>
  <si>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</si>
  <si>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</si>
  <si>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</si>
  <si>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</si>
  <si>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</si>
  <si>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</si>
  <si>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</si>
  <si>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</si>
  <si>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</si>
  <si>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</si>
  <si>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</si>
  <si>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</si>
  <si>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</si>
  <si>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</si>
  <si>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</si>
  <si>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</si>
  <si>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</si>
  <si>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</si>
  <si>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</si>
  <si>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</si>
  <si>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</si>
  <si>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</si>
  <si>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</si>
  <si>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</si>
  <si>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</si>
  <si>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</si>
  <si>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</si>
  <si>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</si>
  <si>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</si>
  <si>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</si>
  <si>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</si>
  <si>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</si>
  <si>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</si>
  <si>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</si>
  <si>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</si>
  <si>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</si>
  <si>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</si>
  <si>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</si>
  <si>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</si>
  <si>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</si>
  <si>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</si>
  <si>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</si>
  <si>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</si>
  <si>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</si>
  <si>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</si>
  <si>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</si>
  <si>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</si>
  <si>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</si>
  <si>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</si>
  <si>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</si>
  <si>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</si>
  <si>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</si>
  <si>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</si>
  <si>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</si>
  <si>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</si>
  <si>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</si>
  <si>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</si>
  <si>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</si>
  <si>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</si>
  <si>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</si>
  <si>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</si>
  <si>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</si>
  <si>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</si>
  <si>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</si>
  <si>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</si>
  <si>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</si>
  <si>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</si>
  <si>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</si>
  <si>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</si>
  <si>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</si>
  <si>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</si>
  <si>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</si>
  <si>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</si>
  <si>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</si>
  <si>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</si>
  <si>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</si>
  <si>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</si>
  <si>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</si>
  <si>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</si>
  <si>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</si>
  <si>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</si>
  <si>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</si>
  <si>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</si>
  <si>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</si>
  <si>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</si>
  <si>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</si>
  <si>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</si>
  <si>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</si>
  <si>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</si>
  <si>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</si>
  <si>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</si>
  <si>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</si>
  <si>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</si>
  <si>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</si>
  <si>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</si>
  <si>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</si>
  <si>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</si>
  <si>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</si>
  <si>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</si>
  <si>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</si>
  <si>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</si>
  <si>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</si>
  <si>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</si>
  <si>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</si>
  <si>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</si>
  <si>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</si>
  <si>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</si>
  <si>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</si>
  <si>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</si>
  <si>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</si>
  <si>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</si>
  <si>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</si>
  <si>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</si>
  <si>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</si>
  <si>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</si>
  <si>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</si>
  <si>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</si>
  <si>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</si>
  <si>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</si>
  <si>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</si>
  <si>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</si>
  <si>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</si>
  <si>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</si>
  <si>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</si>
  <si>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</si>
  <si>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</si>
  <si>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</si>
  <si>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</si>
  <si>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</si>
  <si>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</si>
  <si>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</si>
  <si>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</si>
  <si>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</si>
  <si>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</si>
  <si>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</si>
  <si>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</si>
  <si>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</si>
  <si>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</si>
  <si>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</si>
  <si>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</si>
  <si>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</si>
  <si>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</si>
  <si>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</si>
  <si>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</si>
  <si>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</si>
  <si>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</si>
  <si>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</si>
  <si>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</si>
  <si>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</si>
  <si>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</si>
  <si>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</si>
  <si>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</si>
  <si>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</si>
  <si>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</si>
  <si>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</si>
  <si>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</si>
  <si>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</si>
  <si>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</si>
  <si>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</si>
  <si>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</si>
  <si>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</si>
  <si>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</si>
  <si>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</si>
  <si>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</si>
  <si>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</si>
  <si>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</si>
  <si>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</si>
  <si>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</si>
  <si>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</si>
  <si>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</si>
  <si>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</si>
  <si>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</si>
  <si>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</si>
  <si>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</si>
  <si>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</si>
  <si>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</si>
  <si>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</si>
  <si>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</si>
  <si>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</si>
  <si>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</si>
  <si>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</si>
  <si>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</si>
  <si>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</si>
  <si>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</si>
  <si>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</si>
  <si>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</si>
  <si>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</si>
  <si>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</si>
  <si>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</si>
  <si>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</si>
  <si>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</si>
  <si>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</si>
  <si>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</si>
  <si>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</si>
  <si>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</si>
  <si>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</si>
  <si>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</si>
  <si>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</si>
  <si>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</si>
  <si>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</si>
  <si>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</si>
  <si>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</si>
  <si>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</si>
  <si>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</si>
  <si>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</si>
  <si>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</si>
  <si>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</si>
  <si>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</si>
  <si>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</si>
  <si>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</si>
  <si>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</si>
  <si>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</si>
  <si>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</si>
  <si>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</si>
  <si>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</si>
  <si>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</si>
  <si>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</si>
  <si>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</si>
  <si>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</si>
  <si>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</si>
  <si>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</si>
  <si>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</si>
  <si>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</si>
  <si>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</si>
  <si>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</si>
  <si>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</si>
  <si>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</si>
  <si>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</si>
  <si>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</si>
  <si>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</si>
  <si>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</si>
  <si>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</si>
  <si>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</si>
  <si>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</si>
  <si>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</si>
  <si>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</si>
  <si>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</si>
  <si>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</si>
  <si>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</si>
  <si>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</si>
  <si>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</si>
  <si>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</si>
  <si>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</si>
  <si>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</si>
  <si>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</si>
  <si>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</si>
  <si>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</si>
  <si>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</si>
  <si>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</si>
  <si>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</si>
  <si>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</si>
  <si>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</si>
  <si>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</si>
  <si>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</si>
  <si>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</si>
  <si>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</si>
  <si>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</si>
  <si>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</si>
  <si>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</si>
  <si>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</si>
  <si>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</si>
  <si>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</si>
  <si>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</si>
  <si>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</si>
  <si>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</si>
  <si>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</si>
  <si>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</si>
  <si>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</si>
  <si>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</si>
  <si>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</si>
  <si>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</si>
  <si>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</si>
  <si>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</si>
  <si>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</si>
  <si>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</si>
  <si>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</si>
  <si>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</si>
  <si>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</si>
  <si>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</si>
  <si>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</si>
  <si>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</si>
  <si>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</si>
  <si>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</si>
  <si>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</si>
  <si>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</si>
  <si>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</si>
  <si>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</si>
  <si>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</si>
  <si>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</si>
  <si>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</si>
  <si>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</si>
  <si>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</si>
  <si>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</si>
  <si>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</si>
  <si>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</si>
  <si>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</si>
  <si>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</si>
  <si>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</si>
  <si>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</si>
  <si>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</si>
  <si>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</si>
  <si>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</si>
  <si>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</si>
  <si>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</si>
  <si>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</si>
  <si>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</si>
  <si>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</si>
  <si>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</si>
  <si>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</si>
  <si>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</si>
  <si>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</si>
  <si>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</si>
  <si>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</si>
  <si>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</si>
  <si>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</si>
  <si>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</si>
  <si>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</si>
  <si>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</si>
  <si>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</si>
  <si>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</si>
  <si>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</si>
  <si>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</si>
  <si>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</si>
  <si>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</si>
  <si>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</si>
  <si>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</si>
  <si>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</si>
  <si>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</si>
  <si>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</si>
  <si>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</si>
  <si>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</si>
  <si>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</si>
  <si>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</si>
  <si>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</si>
  <si>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</si>
  <si>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</si>
  <si>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</si>
  <si>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</si>
  <si>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</si>
  <si>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</si>
  <si>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</si>
  <si>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</si>
  <si>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</si>
  <si>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</si>
  <si>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</si>
  <si>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</si>
  <si>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</si>
  <si>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</si>
  <si>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</si>
  <si>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</si>
  <si>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</si>
  <si>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</si>
  <si>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</si>
  <si>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</si>
  <si>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</si>
  <si>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</si>
  <si>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</si>
  <si>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</si>
  <si>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</si>
  <si>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</si>
  <si>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</si>
  <si>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</si>
  <si>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</si>
  <si>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</si>
  <si>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</si>
  <si>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</si>
  <si>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</si>
  <si>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</si>
  <si>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</si>
  <si>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</si>
  <si>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</si>
  <si>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</si>
  <si>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</si>
  <si>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</si>
  <si>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</si>
  <si>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</si>
  <si>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</si>
  <si>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</si>
  <si>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</si>
  <si>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</si>
  <si>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</si>
  <si>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</si>
  <si>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</si>
  <si>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</si>
  <si>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</si>
  <si>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</si>
  <si>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</si>
  <si>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</si>
  <si>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</si>
  <si>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</si>
  <si>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</si>
  <si>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</si>
  <si>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</si>
  <si>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</si>
  <si>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</si>
  <si>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</si>
  <si>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</si>
  <si>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</si>
  <si>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</si>
  <si>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</si>
  <si>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</si>
  <si>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</si>
  <si>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</si>
  <si>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</si>
  <si>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</si>
  <si>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</si>
  <si>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</si>
  <si>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</si>
  <si>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</si>
  <si>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</si>
  <si>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</si>
  <si>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</si>
  <si>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</si>
  <si>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</si>
  <si>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</si>
  <si>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</si>
  <si>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</si>
  <si>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</si>
  <si>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</si>
  <si>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</si>
  <si>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</si>
  <si>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</si>
  <si>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</si>
  <si>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</si>
  <si>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</si>
  <si>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</si>
  <si>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</si>
  <si>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</si>
  <si>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</si>
  <si>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</si>
  <si>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</si>
  <si>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</si>
  <si>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</si>
  <si>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</si>
  <si>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</si>
  <si>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</si>
  <si>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</si>
  <si>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</si>
  <si>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</si>
  <si>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</si>
  <si>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</si>
  <si>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</si>
  <si>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</si>
  <si>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</si>
  <si>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</si>
  <si>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</si>
  <si>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</si>
  <si>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</si>
  <si>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</si>
  <si>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</si>
  <si>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</si>
  <si>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</si>
  <si>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</si>
  <si>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</si>
  <si>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</si>
  <si>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</si>
  <si>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</si>
  <si>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</si>
  <si>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</si>
  <si>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</si>
  <si>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</si>
  <si>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</si>
  <si>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</si>
  <si>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</si>
  <si>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</si>
  <si>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</si>
  <si>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</si>
  <si>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</si>
  <si>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</si>
  <si>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</si>
  <si>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</si>
  <si>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</si>
  <si>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</si>
  <si>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</si>
  <si>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</si>
  <si>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</si>
  <si>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</si>
  <si>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</si>
  <si>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</si>
  <si>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</si>
  <si>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</si>
  <si>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</si>
  <si>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</si>
  <si>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</si>
  <si>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</si>
  <si>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</si>
  <si>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</si>
  <si>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</si>
  <si>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</si>
  <si>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</si>
  <si>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</si>
  <si>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</si>
  <si>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</si>
  <si>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</si>
  <si>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</si>
  <si>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</si>
  <si>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</si>
  <si>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</si>
  <si>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</si>
  <si>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</si>
  <si>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</si>
  <si>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</si>
  <si>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</si>
  <si>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</si>
  <si>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</si>
  <si>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</si>
  <si>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</si>
  <si>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</si>
  <si>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</si>
  <si>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</si>
  <si>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</si>
  <si>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</si>
  <si>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</si>
  <si>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</si>
  <si>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</si>
  <si>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</si>
  <si>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</si>
  <si>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</si>
  <si>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</si>
  <si>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</si>
  <si>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</si>
  <si>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</si>
  <si>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</si>
  <si>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</si>
  <si>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</si>
  <si>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</si>
  <si>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</si>
  <si>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</si>
  <si>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</si>
  <si>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</si>
  <si>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</si>
  <si>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</si>
  <si>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</si>
  <si>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</si>
  <si>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</si>
  <si>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</si>
  <si>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</si>
  <si>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</si>
  <si>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</si>
  <si>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</si>
  <si>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</si>
  <si>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</si>
  <si>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</si>
  <si>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</si>
  <si>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</si>
  <si>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</si>
  <si>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</si>
  <si>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</si>
  <si>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</si>
  <si>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</si>
  <si>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</si>
  <si>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</si>
  <si>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</si>
  <si>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</si>
  <si>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</si>
  <si>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</si>
  <si>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</si>
  <si>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</si>
  <si>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</si>
  <si>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</si>
  <si>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</si>
  <si>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</si>
  <si>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</si>
  <si>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</si>
  <si>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</si>
  <si>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</si>
  <si>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</si>
  <si>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</si>
  <si>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</si>
  <si>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</si>
  <si>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</si>
  <si>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</si>
  <si>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</si>
  <si>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</si>
  <si>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</si>
  <si>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</si>
  <si>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</si>
  <si>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</si>
  <si>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</si>
  <si>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</si>
  <si>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</si>
  <si>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</si>
  <si>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</si>
  <si>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</si>
  <si>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</si>
  <si>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</si>
  <si>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</si>
  <si>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</si>
  <si>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</si>
  <si>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</si>
  <si>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</si>
  <si>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</si>
  <si>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</si>
  <si>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</si>
  <si>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</si>
  <si>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</si>
  <si>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</si>
  <si>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</si>
  <si>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</si>
  <si>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</si>
  <si>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</si>
  <si>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</si>
  <si>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</si>
  <si>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</si>
  <si>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</si>
  <si>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</si>
  <si>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</si>
  <si>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</si>
  <si>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</si>
  <si>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</si>
  <si>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</si>
  <si>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</si>
  <si>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</si>
  <si>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</si>
  <si>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</si>
  <si>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</si>
  <si>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</si>
  <si>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</si>
  <si>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</si>
  <si>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</si>
  <si>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</si>
  <si>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</si>
  <si>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</si>
  <si>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</si>
  <si>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</si>
  <si>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</si>
  <si>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</si>
  <si>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</si>
  <si>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</si>
  <si>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</si>
  <si>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</si>
  <si>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</si>
  <si>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</si>
  <si>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</si>
  <si>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</si>
  <si>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</si>
  <si>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</si>
  <si>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</si>
  <si>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</si>
  <si>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</si>
  <si>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</si>
  <si>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</si>
  <si>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</si>
  <si>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</si>
  <si>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</si>
  <si>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</si>
  <si>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</si>
  <si>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</si>
  <si>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</si>
  <si>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</si>
  <si>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</si>
  <si>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</si>
  <si>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</si>
  <si>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</si>
  <si>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</si>
  <si>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</si>
  <si>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</si>
  <si>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</si>
  <si>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</si>
  <si>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</si>
  <si>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</si>
  <si>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</si>
  <si>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</si>
  <si>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</si>
  <si>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</si>
  <si>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</si>
  <si>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</si>
  <si>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</si>
  <si>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</si>
  <si>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</si>
  <si>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</si>
  <si>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</si>
  <si>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</si>
  <si>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</si>
  <si>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</si>
  <si>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</si>
  <si>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</si>
  <si>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</si>
  <si>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</si>
  <si>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</si>
  <si>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</si>
  <si>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</si>
  <si>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</si>
  <si>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</si>
  <si>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</si>
  <si>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</si>
  <si>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</si>
  <si>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</si>
  <si>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</si>
  <si>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</si>
  <si>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</si>
  <si>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</si>
  <si>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</si>
  <si>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</si>
  <si>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</si>
  <si>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</si>
  <si>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</si>
  <si>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</si>
  <si>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</si>
  <si>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</si>
  <si>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</si>
  <si>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</si>
  <si>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</si>
  <si>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</si>
  <si>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</si>
  <si>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</si>
  <si>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</si>
  <si>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</si>
  <si>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</si>
  <si>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</si>
  <si>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</si>
  <si>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</si>
  <si>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</si>
  <si>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</si>
  <si>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</si>
  <si>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</si>
  <si>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</si>
  <si>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</si>
  <si>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</si>
  <si>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</si>
  <si>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</si>
  <si>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</si>
  <si>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</si>
  <si>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</si>
  <si>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</si>
  <si>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</si>
  <si>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</si>
  <si>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</si>
  <si>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</si>
  <si>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</si>
  <si>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</si>
  <si>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</si>
  <si>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</si>
  <si>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</si>
  <si>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</si>
  <si>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</si>
  <si>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</si>
  <si>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</si>
  <si>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</si>
  <si>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</si>
  <si>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</si>
  <si>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</si>
  <si>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</si>
  <si>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</si>
  <si>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</si>
  <si>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</si>
  <si>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</si>
  <si>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</si>
  <si>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</si>
  <si>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</si>
  <si>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</si>
  <si>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</si>
  <si>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</si>
  <si>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</si>
  <si>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</si>
  <si>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</si>
  <si>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</si>
  <si>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</si>
  <si>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</si>
  <si>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</si>
  <si>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</si>
  <si>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</si>
  <si>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</si>
  <si>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</si>
  <si>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</si>
  <si>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</si>
  <si>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</si>
  <si>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</si>
  <si>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</si>
  <si>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</si>
  <si>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</si>
  <si>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</si>
  <si>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</si>
  <si>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</si>
  <si>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</si>
  <si>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</si>
  <si>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</si>
  <si>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</si>
  <si>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</si>
  <si>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</si>
  <si>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</si>
  <si>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</si>
  <si>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</si>
  <si>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</si>
  <si>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</si>
  <si>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</si>
  <si>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</si>
  <si>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</si>
  <si>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</si>
  <si>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</si>
  <si>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</si>
  <si>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</si>
  <si>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</si>
  <si>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</si>
  <si>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</si>
  <si>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</si>
  <si>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</si>
  <si>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</si>
  <si>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</si>
  <si>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</si>
  <si>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</si>
  <si>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</si>
  <si>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</si>
  <si>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</si>
  <si>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</si>
  <si>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</si>
  <si>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</si>
  <si>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</si>
  <si>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</si>
  <si>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</si>
  <si>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</si>
  <si>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</si>
  <si>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</si>
  <si>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</si>
  <si>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</si>
  <si>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</si>
  <si>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</si>
  <si>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</si>
  <si>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</si>
  <si>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</si>
  <si>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</si>
  <si>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</si>
  <si>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</si>
  <si>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</si>
  <si>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</si>
  <si>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</si>
  <si>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</si>
  <si>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</si>
  <si>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</si>
  <si>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</si>
  <si>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</si>
  <si>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</si>
  <si>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</si>
  <si>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</si>
  <si>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</si>
  <si>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</si>
  <si>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</si>
  <si>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</si>
  <si>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</si>
  <si>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</si>
  <si>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</si>
  <si>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</si>
  <si>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</si>
  <si>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</si>
  <si>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</si>
  <si>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</si>
  <si>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</si>
  <si>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</si>
  <si>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</si>
  <si>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</si>
  <si>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</si>
  <si>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</si>
  <si>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</si>
  <si>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</si>
  <si>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</si>
  <si>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</si>
  <si>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</si>
  <si>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</si>
  <si>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</si>
  <si>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</si>
  <si>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</si>
  <si>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</si>
  <si>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</si>
  <si>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</si>
  <si>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</si>
  <si>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</si>
  <si>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</si>
  <si>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</si>
  <si>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</si>
  <si>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</si>
  <si>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</si>
  <si>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</si>
  <si>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</si>
  <si>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</si>
  <si>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</si>
  <si>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</si>
  <si>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</si>
  <si>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</si>
  <si>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</si>
  <si>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</si>
  <si>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</si>
  <si>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</si>
  <si>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</si>
  <si>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</si>
  <si>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</si>
  <si>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</si>
  <si>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</si>
  <si>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</si>
  <si>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</si>
  <si>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</si>
  <si>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</si>
  <si>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</si>
  <si>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</si>
  <si>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</si>
  <si>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</si>
  <si>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</si>
  <si>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</si>
  <si>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</si>
  <si>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</si>
  <si>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</si>
  <si>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</si>
  <si>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</si>
  <si>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</si>
  <si>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</si>
  <si>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</si>
  <si>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</si>
  <si>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</si>
  <si>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</si>
  <si>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</si>
  <si>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</si>
  <si>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</si>
  <si>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</si>
  <si>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</si>
  <si>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</si>
  <si>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</si>
  <si>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</si>
  <si>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</si>
  <si>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</si>
  <si>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</si>
  <si>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</si>
  <si>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</si>
  <si>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</si>
  <si>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</si>
  <si>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</si>
  <si>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</si>
  <si>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</si>
  <si>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</si>
  <si>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</si>
  <si>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</si>
  <si>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</si>
  <si>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</si>
  <si>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</si>
  <si>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</si>
  <si>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</si>
  <si>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</si>
  <si>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</si>
  <si>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</si>
  <si>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</si>
  <si>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</si>
  <si>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</si>
  <si>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</si>
  <si>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</si>
  <si>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</si>
  <si>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</si>
  <si>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</si>
  <si>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</si>
  <si>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</si>
  <si>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</si>
  <si>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</si>
  <si>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</si>
  <si>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</si>
  <si>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</si>
  <si>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</si>
  <si>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</si>
  <si>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</si>
  <si>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</si>
  <si>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</si>
  <si>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</si>
  <si>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</si>
  <si>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</si>
  <si>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</si>
  <si>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</si>
  <si>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</si>
  <si>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</si>
  <si>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</si>
  <si>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</si>
  <si>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</si>
  <si>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</si>
  <si>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</si>
  <si>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</si>
  <si>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</si>
  <si>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</si>
  <si>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</si>
  <si>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</si>
  <si>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</si>
  <si>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</si>
  <si>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</si>
  <si>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</si>
  <si>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</si>
  <si>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</si>
  <si>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</si>
  <si>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</si>
  <si>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</si>
  <si>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</si>
  <si>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</si>
  <si>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</si>
  <si>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</si>
  <si>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</si>
  <si>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</si>
  <si>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</si>
  <si>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</si>
  <si>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</si>
  <si>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</si>
  <si>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</si>
  <si>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</si>
  <si>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</si>
  <si>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</si>
  <si>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</si>
  <si>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</si>
  <si>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</si>
  <si>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</si>
  <si>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</si>
  <si>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</si>
  <si>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</si>
  <si>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</si>
  <si>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</si>
  <si>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</si>
  <si>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</si>
  <si>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</si>
  <si>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</si>
  <si>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</si>
  <si>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</si>
  <si>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</si>
  <si>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</si>
  <si>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</si>
  <si>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</si>
  <si>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</si>
  <si>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</si>
  <si>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</si>
  <si>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</si>
  <si>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</si>
  <si>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</si>
  <si>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</si>
  <si>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</si>
  <si>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</si>
  <si>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</si>
  <si>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</si>
  <si>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</si>
  <si>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</si>
  <si>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</si>
  <si>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</si>
  <si>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</si>
  <si>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</si>
  <si>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</si>
  <si>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</si>
  <si>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</si>
  <si>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</si>
  <si>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</si>
  <si>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</si>
  <si>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</si>
  <si>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</si>
  <si>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</si>
  <si>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</si>
  <si>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</si>
  <si>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</si>
  <si>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</si>
  <si>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</si>
  <si>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</si>
  <si>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</si>
  <si>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</si>
  <si>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</si>
  <si>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</si>
  <si>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</si>
  <si>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</si>
  <si>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</si>
  <si>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</si>
  <si>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</si>
  <si>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</si>
  <si>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</si>
  <si>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</si>
  <si>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</si>
  <si>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</si>
  <si>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</si>
  <si>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</si>
  <si>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</si>
  <si>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</si>
  <si>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</si>
  <si>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</si>
  <si>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</si>
  <si>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</si>
  <si>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</si>
  <si>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</si>
  <si>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</si>
  <si>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</si>
  <si>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</si>
  <si>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</si>
  <si>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</si>
  <si>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</si>
  <si>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</si>
  <si>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</si>
  <si>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</si>
  <si>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</si>
  <si>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</si>
  <si>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</si>
  <si>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</si>
  <si>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</si>
  <si>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</si>
  <si>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</si>
  <si>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</si>
  <si>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</si>
  <si>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</si>
  <si>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</si>
  <si>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</si>
  <si>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</si>
  <si>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</si>
  <si>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</si>
  <si>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</si>
  <si>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</si>
  <si>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</si>
  <si>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</si>
  <si>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</si>
  <si>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</si>
  <si>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</si>
  <si>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</si>
  <si>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</si>
  <si>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</si>
  <si>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</si>
  <si>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</si>
  <si>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</si>
  <si>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</si>
  <si>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</si>
  <si>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</si>
  <si>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</si>
  <si>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</si>
  <si>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</si>
  <si>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</si>
  <si>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</si>
  <si>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</si>
  <si>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</si>
  <si>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</si>
  <si>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</si>
  <si>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</si>
  <si>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</si>
  <si>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</si>
  <si>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</si>
  <si>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</si>
  <si>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</si>
  <si>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</si>
  <si>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</si>
  <si>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</si>
  <si>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</si>
  <si>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</si>
  <si>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</si>
  <si>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</si>
  <si>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</si>
  <si>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</si>
  <si>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</si>
  <si>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</si>
  <si>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</si>
  <si>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</si>
  <si>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</si>
  <si>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</si>
  <si>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</si>
  <si>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</si>
  <si>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</si>
  <si>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</si>
  <si>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</si>
  <si>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</si>
  <si>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</si>
  <si>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</si>
  <si>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</si>
  <si>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</si>
  <si>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</si>
  <si>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</si>
  <si>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</si>
  <si>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</si>
  <si>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</si>
  <si>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</si>
  <si>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</si>
  <si>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</si>
  <si>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</si>
  <si>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</si>
  <si>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</si>
  <si>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</si>
  <si>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</si>
  <si>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</si>
  <si>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</si>
  <si>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</si>
  <si>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</si>
  <si>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</si>
  <si>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</si>
  <si>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</si>
  <si>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</si>
  <si>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</si>
  <si>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</si>
  <si>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</si>
  <si>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</si>
  <si>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</si>
  <si>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</si>
  <si>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</si>
  <si>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</si>
  <si>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</si>
  <si>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</si>
  <si>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</si>
  <si>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</si>
  <si>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</si>
  <si>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</si>
  <si>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zh.bikova@ombudsman.bg</t>
  </si>
  <si>
    <t>b936</t>
  </si>
  <si>
    <t>d783</t>
  </si>
  <si>
    <t>c1122</t>
  </si>
  <si>
    <t>02/8106 935</t>
  </si>
  <si>
    <t>Мая Манолова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</si>
</sst>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32">
      <selection activeCell="G12" sqref="G12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42369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3190</v>
      </c>
      <c r="G22" s="1033">
        <f t="shared" si="0"/>
        <v>-96</v>
      </c>
      <c r="H22" s="1034">
        <f t="shared" si="0"/>
        <v>0</v>
      </c>
      <c r="I22" s="1034">
        <f t="shared" si="0"/>
        <v>16</v>
      </c>
      <c r="J22" s="1035">
        <f t="shared" si="0"/>
        <v>3270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3190</v>
      </c>
      <c r="G25" s="1042">
        <f aca="true" t="shared" si="2" ref="G25:M25">+G26+G30+G31+G32+G33</f>
        <v>-96</v>
      </c>
      <c r="H25" s="1043">
        <f>+H26+H30+H31+H32+H33</f>
        <v>0</v>
      </c>
      <c r="I25" s="1043">
        <f>+I26+I30+I31+I32+I33</f>
        <v>16</v>
      </c>
      <c r="J25" s="1044">
        <f>+J26+J30+J31+J32+J33</f>
        <v>3270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3270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3270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3270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3270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-80</v>
      </c>
      <c r="G32" s="1060">
        <f>OTCHET!G109+OTCHET!G116+OTCHET!G132+OTCHET!G133</f>
        <v>-96</v>
      </c>
      <c r="H32" s="1061">
        <f>OTCHET!H109+OTCHET!H116+OTCHET!H132+OTCHET!H133</f>
        <v>0</v>
      </c>
      <c r="I32" s="1061">
        <f>OTCHET!I109+OTCHET!I116+OTCHET!I132+OTCHET!I133</f>
        <v>16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2455130</v>
      </c>
      <c r="F38" s="948">
        <f t="shared" si="3"/>
        <v>2450293</v>
      </c>
      <c r="G38" s="1075">
        <f t="shared" si="3"/>
        <v>1981204</v>
      </c>
      <c r="H38" s="1076">
        <f t="shared" si="3"/>
        <v>0</v>
      </c>
      <c r="I38" s="1076">
        <f t="shared" si="3"/>
        <v>32963</v>
      </c>
      <c r="J38" s="1077">
        <f t="shared" si="3"/>
        <v>436126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1137300</v>
      </c>
      <c r="F39" s="931">
        <f t="shared" si="1"/>
        <v>1135930</v>
      </c>
      <c r="G39" s="1036">
        <f>OTCHET!G182</f>
        <v>892616</v>
      </c>
      <c r="H39" s="1037">
        <f>OTCHET!H182</f>
        <v>0</v>
      </c>
      <c r="I39" s="1037">
        <f>OTCHET!I182</f>
        <v>1650</v>
      </c>
      <c r="J39" s="1038">
        <f>OTCHET!J182</f>
        <v>241664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107559</v>
      </c>
      <c r="F40" s="932">
        <f t="shared" si="1"/>
        <v>104922</v>
      </c>
      <c r="G40" s="1060">
        <f>OTCHET!G185</f>
        <v>100654</v>
      </c>
      <c r="H40" s="1061">
        <f>OTCHET!H185</f>
        <v>0</v>
      </c>
      <c r="I40" s="1061">
        <f>OTCHET!I185</f>
        <v>0</v>
      </c>
      <c r="J40" s="1062">
        <f>OTCHET!J185</f>
        <v>4268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192271</v>
      </c>
      <c r="F41" s="932">
        <f t="shared" si="1"/>
        <v>191735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191735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998000</v>
      </c>
      <c r="F42" s="932">
        <f t="shared" si="1"/>
        <v>997820</v>
      </c>
      <c r="G42" s="1060">
        <f>+OTCHET!G198+OTCHET!G216+OTCHET!G263</f>
        <v>968236</v>
      </c>
      <c r="H42" s="1061">
        <f>+OTCHET!H198+OTCHET!H216+OTCHET!H263</f>
        <v>0</v>
      </c>
      <c r="I42" s="1061">
        <f>+OTCHET!I198+OTCHET!I216+OTCHET!I263</f>
        <v>31125</v>
      </c>
      <c r="J42" s="1062">
        <f>+OTCHET!J198+OTCHET!J216+OTCHET!J263</f>
        <v>-1541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20000</v>
      </c>
      <c r="F48" s="932">
        <f t="shared" si="1"/>
        <v>19886</v>
      </c>
      <c r="G48" s="1060">
        <f>OTCHET!G267+OTCHET!G268+OTCHET!G276+OTCHET!G279</f>
        <v>19698</v>
      </c>
      <c r="H48" s="1061">
        <f>OTCHET!H267+OTCHET!H268+OTCHET!H276+OTCHET!H279</f>
        <v>0</v>
      </c>
      <c r="I48" s="1061">
        <f>OTCHET!I267+OTCHET!I268+OTCHET!I276+OTCHET!I279</f>
        <v>188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2455130</v>
      </c>
      <c r="F54" s="971">
        <f t="shared" si="4"/>
        <v>2447103</v>
      </c>
      <c r="G54" s="1093">
        <f t="shared" si="4"/>
        <v>2014247</v>
      </c>
      <c r="H54" s="1094">
        <f t="shared" si="4"/>
        <v>0</v>
      </c>
      <c r="I54" s="972">
        <f t="shared" si="4"/>
        <v>0</v>
      </c>
      <c r="J54" s="1095">
        <f t="shared" si="4"/>
        <v>432856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2447000</v>
      </c>
      <c r="F55" s="965">
        <f t="shared" si="1"/>
        <v>2006117</v>
      </c>
      <c r="G55" s="1096">
        <f>+OTCHET!G349+OTCHET!G363+OTCHET!G376</f>
        <v>2006117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8130</v>
      </c>
      <c r="F56" s="961">
        <f t="shared" si="1"/>
        <v>8130</v>
      </c>
      <c r="G56" s="1099">
        <f>+OTCHET!G371+OTCHET!G379+OTCHET!G384+OTCHET!G387+OTCHET!G390+OTCHET!G393+OTCHET!G394+OTCHET!G397+OTCHET!G410+OTCHET!G411+OTCHET!G412+OTCHET!G413+OTCHET!G414</f>
        <v>8130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432856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432856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0</v>
      </c>
      <c r="G62" s="1111">
        <f t="shared" si="5"/>
        <v>32947</v>
      </c>
      <c r="H62" s="1112">
        <f t="shared" si="5"/>
        <v>0</v>
      </c>
      <c r="I62" s="1112">
        <f t="shared" si="5"/>
        <v>-32947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0</v>
      </c>
      <c r="G64" s="1114">
        <f aca="true" t="shared" si="7" ref="G64:L64">SUM(+G66+G74+G75+G82+G83+G84+G87+G88+G89+G90+G91+G92+G93)</f>
        <v>-32947</v>
      </c>
      <c r="H64" s="1115">
        <f>SUM(+H66+H74+H75+H82+H83+H84+H87+H88+H89+H90+H91+H92+H93)</f>
        <v>0</v>
      </c>
      <c r="I64" s="1115">
        <f>SUM(+I66+I74+I75+I82+I83+I84+I87+I88+I89+I90+I91+I92+I93)</f>
        <v>32947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-32947</v>
      </c>
      <c r="H93" s="1040">
        <f>OTCHET!H579</f>
        <v>0</v>
      </c>
      <c r="I93" s="1040">
        <f>OTCHET!I579</f>
        <v>32947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8122015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Бикова-Пенева</v>
      </c>
      <c r="F112" s="1653"/>
      <c r="G112" s="1469"/>
      <c r="H112" s="890"/>
      <c r="I112" s="1653" t="str">
        <f>+OTCHET!G591</f>
        <v>Мая Манолова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42369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3270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3270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18</v>
      </c>
      <c r="G40" s="72">
        <f>OTCHET!$G109</f>
        <v>2</v>
      </c>
      <c r="H40" s="72">
        <f>OTCHET!$H109</f>
        <v>0</v>
      </c>
      <c r="I40" s="72">
        <f>OTCHET!$I109</f>
        <v>16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-98</v>
      </c>
      <c r="G41" s="72">
        <f>OTCHET!$G116</f>
        <v>-98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3190</v>
      </c>
      <c r="G49" s="87">
        <f>OTCHET!$G164</f>
        <v>-96</v>
      </c>
      <c r="H49" s="87">
        <f>OTCHET!$H164</f>
        <v>0</v>
      </c>
      <c r="I49" s="87">
        <f>OTCHET!$I164</f>
        <v>16</v>
      </c>
      <c r="J49" s="87">
        <f>OTCHET!$J164</f>
        <v>3270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42369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1137300</v>
      </c>
      <c r="F66" s="185">
        <f>OTCHET!$F182</f>
        <v>1135930</v>
      </c>
      <c r="G66" s="69">
        <f>OTCHET!$G182</f>
        <v>892616</v>
      </c>
      <c r="H66" s="69">
        <f>OTCHET!$H182</f>
        <v>0</v>
      </c>
      <c r="I66" s="69">
        <f>OTCHET!$I182</f>
        <v>1650</v>
      </c>
      <c r="J66" s="69">
        <f>OTCHET!$J182</f>
        <v>241664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107559</v>
      </c>
      <c r="F67" s="186">
        <f>OTCHET!$F185</f>
        <v>104922</v>
      </c>
      <c r="G67" s="72">
        <f>OTCHET!$G185</f>
        <v>100654</v>
      </c>
      <c r="H67" s="72">
        <f>OTCHET!$H185</f>
        <v>0</v>
      </c>
      <c r="I67" s="72">
        <f>OTCHET!$I185</f>
        <v>0</v>
      </c>
      <c r="J67" s="72">
        <f>OTCHET!$J185</f>
        <v>4268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192271</v>
      </c>
      <c r="F68" s="186">
        <f>OTCHET!$F191</f>
        <v>191735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191735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989000</v>
      </c>
      <c r="F70" s="186">
        <f>OTCHET!$F198</f>
        <v>988944</v>
      </c>
      <c r="G70" s="72">
        <f>OTCHET!$G198</f>
        <v>959729</v>
      </c>
      <c r="H70" s="72">
        <f>OTCHET!$H198</f>
        <v>0</v>
      </c>
      <c r="I70" s="72">
        <f>OTCHET!$I198</f>
        <v>30525</v>
      </c>
      <c r="J70" s="72">
        <f>OTCHET!$J198</f>
        <v>-1310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900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8019</v>
      </c>
      <c r="G87" s="72">
        <f>OTCHET!$G263</f>
        <v>8019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2800</v>
      </c>
      <c r="F89" s="186">
        <f>OTCHET!$F267</f>
        <v>2777</v>
      </c>
      <c r="G89" s="72">
        <f>OTCHET!$G267</f>
        <v>2589</v>
      </c>
      <c r="H89" s="72">
        <f>OTCHET!$H267</f>
        <v>0</v>
      </c>
      <c r="I89" s="72">
        <f>OTCHET!$I267</f>
        <v>188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14400</v>
      </c>
      <c r="F90" s="186">
        <f>OTCHET!$F268</f>
        <v>14379</v>
      </c>
      <c r="G90" s="72">
        <f>OTCHET!$G268</f>
        <v>14379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2800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2455130</v>
      </c>
      <c r="F96" s="87">
        <f>OTCHET!$F293</f>
        <v>2450293</v>
      </c>
      <c r="G96" s="87">
        <f>OTCHET!$G293</f>
        <v>1981204</v>
      </c>
      <c r="H96" s="87">
        <f>OTCHET!$H293</f>
        <v>0</v>
      </c>
      <c r="I96" s="87">
        <f>OTCHET!$I293</f>
        <v>32963</v>
      </c>
      <c r="J96" s="87">
        <f>OTCHET!$J293</f>
        <v>436126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42369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2447000</v>
      </c>
      <c r="F113" s="194">
        <f>OTCHET!$F363</f>
        <v>2006117</v>
      </c>
      <c r="G113" s="123">
        <f>OTCHET!$G363</f>
        <v>2006117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8130</v>
      </c>
      <c r="F116" s="194">
        <f>OTCHET!$F379</f>
        <v>8130</v>
      </c>
      <c r="G116" s="123">
        <f>OTCHET!$G379</f>
        <v>8130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432856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432856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2455130</v>
      </c>
      <c r="F124" s="87">
        <f>OTCHET!$F407</f>
        <v>2447103</v>
      </c>
      <c r="G124" s="87">
        <f>OTCHET!$G407</f>
        <v>2014247</v>
      </c>
      <c r="H124" s="87">
        <f>OTCHET!$H407</f>
        <v>0</v>
      </c>
      <c r="I124" s="87">
        <f>OTCHET!$I407</f>
        <v>0</v>
      </c>
      <c r="J124" s="87">
        <f>OTCHET!$J407</f>
        <v>432856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42369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32947</v>
      </c>
      <c r="H148" s="148">
        <f t="shared" si="3"/>
        <v>0</v>
      </c>
      <c r="I148" s="148">
        <f t="shared" si="3"/>
        <v>-32947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42369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-32947</v>
      </c>
      <c r="H184" s="125">
        <f>OTCHET!$H579</f>
        <v>0</v>
      </c>
      <c r="I184" s="125">
        <f>OTCHET!$I579</f>
        <v>32947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0</v>
      </c>
      <c r="G185" s="87">
        <f>OTCHET!$G585</f>
        <v>-32947</v>
      </c>
      <c r="H185" s="87">
        <f>OTCHET!$H585</f>
        <v>0</v>
      </c>
      <c r="I185" s="87">
        <f>OTCHET!$I585</f>
        <v>32947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42369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2447000</v>
      </c>
      <c r="F200" s="201">
        <f>SUMIF(OTCHET!L:L,1,OTCHET!F:F)</f>
        <v>2442163</v>
      </c>
      <c r="G200" s="201">
        <f>SUMIF(OTCHET!L:L,1,OTCHET!G:G)</f>
        <v>1975806</v>
      </c>
      <c r="H200" s="201">
        <f>SUMIF(OTCHET!L:L,1,OTCHET!H:H)</f>
        <v>0</v>
      </c>
      <c r="I200" s="201">
        <f>SUMIF(OTCHET!L:L,1,OTCHET!I:I)</f>
        <v>32963</v>
      </c>
      <c r="J200" s="201">
        <f>SUMIF(OTCHET!L:L,1,OTCHET!J:J)</f>
        <v>433394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8130</v>
      </c>
      <c r="F204" s="202">
        <f>SUMIF(OTCHET!L:L,5,OTCHET!F:F)</f>
        <v>8130</v>
      </c>
      <c r="G204" s="202">
        <f>SUMIF(OTCHET!L:L,5,OTCHET!G:G)</f>
        <v>5398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2732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2455130</v>
      </c>
      <c r="F209" s="172">
        <f t="shared" si="5"/>
        <v>2450293</v>
      </c>
      <c r="G209" s="172">
        <f t="shared" si="5"/>
        <v>1981204</v>
      </c>
      <c r="H209" s="172">
        <f t="shared" si="5"/>
        <v>0</v>
      </c>
      <c r="I209" s="172">
        <f t="shared" si="5"/>
        <v>32963</v>
      </c>
      <c r="J209" s="172">
        <f t="shared" si="5"/>
        <v>436126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701">
      <selection activeCell="H645" sqref="H64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42369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3270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3270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3270</v>
      </c>
      <c r="G76" s="611"/>
      <c r="H76" s="612"/>
      <c r="I76" s="612"/>
      <c r="J76" s="613">
        <v>3270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18</v>
      </c>
      <c r="G109" s="678">
        <f t="shared" si="15"/>
        <v>2</v>
      </c>
      <c r="H109" s="679">
        <f t="shared" si="15"/>
        <v>0</v>
      </c>
      <c r="I109" s="680">
        <f t="shared" si="15"/>
        <v>16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18</v>
      </c>
      <c r="G115" s="620">
        <v>2</v>
      </c>
      <c r="H115" s="621"/>
      <c r="I115" s="621">
        <v>16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-98</v>
      </c>
      <c r="G116" s="678">
        <f t="shared" si="17"/>
        <v>-98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-98</v>
      </c>
      <c r="G118" s="611">
        <v>-98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3190</v>
      </c>
      <c r="G164" s="682">
        <f t="shared" si="27"/>
        <v>-96</v>
      </c>
      <c r="H164" s="683">
        <f t="shared" si="27"/>
        <v>0</v>
      </c>
      <c r="I164" s="683">
        <f t="shared" si="27"/>
        <v>16</v>
      </c>
      <c r="J164" s="684">
        <f t="shared" si="27"/>
        <v>3270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42369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1137300</v>
      </c>
      <c r="F182" s="524">
        <f t="shared" si="28"/>
        <v>1135930</v>
      </c>
      <c r="G182" s="641">
        <f t="shared" si="28"/>
        <v>892616</v>
      </c>
      <c r="H182" s="642">
        <f t="shared" si="28"/>
        <v>0</v>
      </c>
      <c r="I182" s="642">
        <f t="shared" si="28"/>
        <v>1650</v>
      </c>
      <c r="J182" s="643">
        <f t="shared" si="28"/>
        <v>241664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1137300</v>
      </c>
      <c r="F183" s="694">
        <f t="shared" si="29"/>
        <v>1135930</v>
      </c>
      <c r="G183" s="644">
        <f t="shared" si="29"/>
        <v>892616</v>
      </c>
      <c r="H183" s="645">
        <f t="shared" si="29"/>
        <v>0</v>
      </c>
      <c r="I183" s="645">
        <f t="shared" si="29"/>
        <v>1650</v>
      </c>
      <c r="J183" s="646">
        <f t="shared" si="29"/>
        <v>241664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107559</v>
      </c>
      <c r="F185" s="524">
        <f t="shared" si="30"/>
        <v>104922</v>
      </c>
      <c r="G185" s="641">
        <f t="shared" si="30"/>
        <v>100654</v>
      </c>
      <c r="H185" s="642">
        <f t="shared" si="30"/>
        <v>0</v>
      </c>
      <c r="I185" s="642">
        <f t="shared" si="30"/>
        <v>0</v>
      </c>
      <c r="J185" s="643">
        <f t="shared" si="30"/>
        <v>4268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6574</v>
      </c>
      <c r="F186" s="694">
        <f t="shared" si="31"/>
        <v>6574</v>
      </c>
      <c r="G186" s="644">
        <f t="shared" si="31"/>
        <v>5113</v>
      </c>
      <c r="H186" s="645">
        <f t="shared" si="31"/>
        <v>0</v>
      </c>
      <c r="I186" s="645">
        <f t="shared" si="31"/>
        <v>0</v>
      </c>
      <c r="J186" s="646">
        <f t="shared" si="31"/>
        <v>1461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16500</v>
      </c>
      <c r="F187" s="696">
        <f t="shared" si="31"/>
        <v>16432</v>
      </c>
      <c r="G187" s="650">
        <f t="shared" si="31"/>
        <v>15170</v>
      </c>
      <c r="H187" s="651">
        <f t="shared" si="31"/>
        <v>0</v>
      </c>
      <c r="I187" s="651">
        <f t="shared" si="31"/>
        <v>0</v>
      </c>
      <c r="J187" s="652">
        <f t="shared" si="31"/>
        <v>1262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20100</v>
      </c>
      <c r="F188" s="696">
        <f t="shared" si="31"/>
        <v>20012</v>
      </c>
      <c r="G188" s="650">
        <f t="shared" si="31"/>
        <v>18467</v>
      </c>
      <c r="H188" s="651">
        <f t="shared" si="31"/>
        <v>0</v>
      </c>
      <c r="I188" s="651">
        <f t="shared" si="31"/>
        <v>0</v>
      </c>
      <c r="J188" s="652">
        <f t="shared" si="31"/>
        <v>1545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53000</v>
      </c>
      <c r="F189" s="696">
        <f t="shared" si="31"/>
        <v>50579</v>
      </c>
      <c r="G189" s="650">
        <f t="shared" si="31"/>
        <v>50579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11385</v>
      </c>
      <c r="F190" s="695">
        <f t="shared" si="31"/>
        <v>11325</v>
      </c>
      <c r="G190" s="647">
        <f t="shared" si="31"/>
        <v>11325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192271</v>
      </c>
      <c r="F191" s="524">
        <f t="shared" si="32"/>
        <v>191735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191735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119220</v>
      </c>
      <c r="F192" s="694">
        <f t="shared" si="33"/>
        <v>119043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119043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51359</v>
      </c>
      <c r="F194" s="696">
        <f t="shared" si="33"/>
        <v>51344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51344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21692</v>
      </c>
      <c r="F195" s="696">
        <f t="shared" si="33"/>
        <v>21348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21348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989000</v>
      </c>
      <c r="F198" s="526">
        <f t="shared" si="34"/>
        <v>988944</v>
      </c>
      <c r="G198" s="641">
        <f t="shared" si="34"/>
        <v>959729</v>
      </c>
      <c r="H198" s="642">
        <f t="shared" si="34"/>
        <v>0</v>
      </c>
      <c r="I198" s="642">
        <f t="shared" si="34"/>
        <v>30525</v>
      </c>
      <c r="J198" s="643">
        <f t="shared" si="34"/>
        <v>-1310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3540</v>
      </c>
      <c r="F199" s="694">
        <f t="shared" si="35"/>
        <v>3540</v>
      </c>
      <c r="G199" s="644">
        <f t="shared" si="35"/>
        <v>3452</v>
      </c>
      <c r="H199" s="645">
        <f t="shared" si="35"/>
        <v>0</v>
      </c>
      <c r="I199" s="645">
        <f t="shared" si="35"/>
        <v>88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12930</v>
      </c>
      <c r="F203" s="696">
        <f t="shared" si="35"/>
        <v>12922</v>
      </c>
      <c r="G203" s="650">
        <f t="shared" si="35"/>
        <v>11654</v>
      </c>
      <c r="H203" s="651">
        <f t="shared" si="35"/>
        <v>0</v>
      </c>
      <c r="I203" s="651">
        <f t="shared" si="35"/>
        <v>1268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8450</v>
      </c>
      <c r="F204" s="697">
        <f t="shared" si="35"/>
        <v>8439</v>
      </c>
      <c r="G204" s="653">
        <f t="shared" si="35"/>
        <v>4415</v>
      </c>
      <c r="H204" s="654">
        <f t="shared" si="35"/>
        <v>0</v>
      </c>
      <c r="I204" s="654">
        <f t="shared" si="35"/>
        <v>4024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929120</v>
      </c>
      <c r="F205" s="699">
        <f t="shared" si="35"/>
        <v>929116</v>
      </c>
      <c r="G205" s="656">
        <f t="shared" si="35"/>
        <v>927345</v>
      </c>
      <c r="H205" s="657">
        <f t="shared" si="35"/>
        <v>0</v>
      </c>
      <c r="I205" s="657">
        <f t="shared" si="35"/>
        <v>3081</v>
      </c>
      <c r="J205" s="658">
        <f t="shared" si="35"/>
        <v>-1310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5850</v>
      </c>
      <c r="F206" s="701">
        <f t="shared" si="35"/>
        <v>5841</v>
      </c>
      <c r="G206" s="659">
        <f t="shared" si="35"/>
        <v>5648</v>
      </c>
      <c r="H206" s="660">
        <f t="shared" si="35"/>
        <v>0</v>
      </c>
      <c r="I206" s="660">
        <f t="shared" si="35"/>
        <v>193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17490</v>
      </c>
      <c r="F207" s="699">
        <f t="shared" si="35"/>
        <v>17481</v>
      </c>
      <c r="G207" s="656">
        <f t="shared" si="35"/>
        <v>0</v>
      </c>
      <c r="H207" s="657">
        <f t="shared" si="35"/>
        <v>0</v>
      </c>
      <c r="I207" s="657">
        <f t="shared" si="35"/>
        <v>17481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4750</v>
      </c>
      <c r="F208" s="696">
        <f t="shared" si="35"/>
        <v>4747</v>
      </c>
      <c r="G208" s="650">
        <f t="shared" si="35"/>
        <v>1789</v>
      </c>
      <c r="H208" s="651">
        <f t="shared" si="35"/>
        <v>0</v>
      </c>
      <c r="I208" s="651">
        <f t="shared" si="35"/>
        <v>2958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3720</v>
      </c>
      <c r="F210" s="699">
        <f t="shared" si="36"/>
        <v>3714</v>
      </c>
      <c r="G210" s="656">
        <f t="shared" si="36"/>
        <v>3646</v>
      </c>
      <c r="H210" s="657">
        <f t="shared" si="36"/>
        <v>0</v>
      </c>
      <c r="I210" s="657">
        <f t="shared" si="36"/>
        <v>68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150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2994</v>
      </c>
      <c r="G215" s="647">
        <f t="shared" si="36"/>
        <v>1630</v>
      </c>
      <c r="H215" s="648">
        <f t="shared" si="36"/>
        <v>0</v>
      </c>
      <c r="I215" s="648">
        <f t="shared" si="36"/>
        <v>1364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900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900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8019</v>
      </c>
      <c r="G263" s="641">
        <f t="shared" si="51"/>
        <v>8019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2800</v>
      </c>
      <c r="F267" s="526">
        <f t="shared" si="53"/>
        <v>2777</v>
      </c>
      <c r="G267" s="641">
        <f t="shared" si="53"/>
        <v>2589</v>
      </c>
      <c r="H267" s="642">
        <f t="shared" si="53"/>
        <v>0</v>
      </c>
      <c r="I267" s="642">
        <f t="shared" si="53"/>
        <v>188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14400</v>
      </c>
      <c r="F268" s="526">
        <f t="shared" si="53"/>
        <v>14379</v>
      </c>
      <c r="G268" s="641">
        <f t="shared" si="53"/>
        <v>14379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14400</v>
      </c>
      <c r="F269" s="694">
        <f t="shared" si="54"/>
        <v>14379</v>
      </c>
      <c r="G269" s="644">
        <f t="shared" si="54"/>
        <v>14379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2800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2800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2455130</v>
      </c>
      <c r="F293" s="540">
        <f t="shared" si="62"/>
        <v>2450293</v>
      </c>
      <c r="G293" s="829">
        <f t="shared" si="62"/>
        <v>1981204</v>
      </c>
      <c r="H293" s="830">
        <f t="shared" si="62"/>
        <v>0</v>
      </c>
      <c r="I293" s="830">
        <f t="shared" si="62"/>
        <v>32963</v>
      </c>
      <c r="J293" s="831">
        <f t="shared" si="62"/>
        <v>436126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42369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18644.262295081968</v>
      </c>
      <c r="F315" s="866">
        <f>IF(ISERROR(J182/(F312+F324)),0,F182/(F312+F324))</f>
        <v>22718.6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18644.262295081968</v>
      </c>
      <c r="F316" s="868">
        <f>IF(ISERROR(J183/(F313+F324)),0,F183/(F313+F324))</f>
        <v>22718.6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42369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2447000</v>
      </c>
      <c r="F363" s="565">
        <f t="shared" si="68"/>
        <v>2006117</v>
      </c>
      <c r="G363" s="604">
        <f t="shared" si="68"/>
        <v>2006117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2447000</v>
      </c>
      <c r="F364" s="720">
        <f aca="true" t="shared" si="69" ref="F364:F370">G364+H364+I364+J364</f>
        <v>2006117</v>
      </c>
      <c r="G364" s="623">
        <v>2006117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8130</v>
      </c>
      <c r="F379" s="565">
        <f t="shared" si="72"/>
        <v>8130</v>
      </c>
      <c r="G379" s="604">
        <f t="shared" si="72"/>
        <v>8130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8130</v>
      </c>
      <c r="F382" s="712">
        <f>G382+H382+I382+J382</f>
        <v>8130</v>
      </c>
      <c r="G382" s="611">
        <v>8130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432856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432856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104632</v>
      </c>
      <c r="G401" s="1604">
        <v>0</v>
      </c>
      <c r="H401" s="1605">
        <v>0</v>
      </c>
      <c r="I401" s="1605">
        <v>0</v>
      </c>
      <c r="J401" s="610">
        <v>104632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204789</v>
      </c>
      <c r="G402" s="1606">
        <v>0</v>
      </c>
      <c r="H402" s="1607">
        <v>0</v>
      </c>
      <c r="I402" s="1607">
        <v>0</v>
      </c>
      <c r="J402" s="613">
        <v>204789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85313</v>
      </c>
      <c r="G403" s="1606">
        <v>0</v>
      </c>
      <c r="H403" s="1607">
        <v>0</v>
      </c>
      <c r="I403" s="1607">
        <v>0</v>
      </c>
      <c r="J403" s="613">
        <v>85313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38122</v>
      </c>
      <c r="G404" s="1606">
        <v>0</v>
      </c>
      <c r="H404" s="1607">
        <v>0</v>
      </c>
      <c r="I404" s="1607">
        <v>0</v>
      </c>
      <c r="J404" s="613">
        <v>38122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2455130</v>
      </c>
      <c r="F407" s="572">
        <f t="shared" si="80"/>
        <v>2447103</v>
      </c>
      <c r="G407" s="629">
        <f t="shared" si="80"/>
        <v>2014247</v>
      </c>
      <c r="H407" s="630">
        <f t="shared" si="80"/>
        <v>0</v>
      </c>
      <c r="I407" s="630">
        <f t="shared" si="80"/>
        <v>0</v>
      </c>
      <c r="J407" s="1650">
        <f t="shared" si="80"/>
        <v>432856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42369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0</v>
      </c>
      <c r="G433" s="1561">
        <f t="shared" si="83"/>
        <v>32947</v>
      </c>
      <c r="H433" s="1562">
        <f t="shared" si="83"/>
        <v>0</v>
      </c>
      <c r="I433" s="1562">
        <f t="shared" si="83"/>
        <v>-32947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0</v>
      </c>
      <c r="G434" s="1566">
        <f t="shared" si="84"/>
        <v>-32947</v>
      </c>
      <c r="H434" s="1567">
        <f t="shared" si="84"/>
        <v>0</v>
      </c>
      <c r="I434" s="1567">
        <f t="shared" si="84"/>
        <v>32947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42369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-32947</v>
      </c>
      <c r="H579" s="800">
        <f t="shared" si="109"/>
        <v>0</v>
      </c>
      <c r="I579" s="800">
        <f t="shared" si="109"/>
        <v>32947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-32947</v>
      </c>
      <c r="H580" s="609"/>
      <c r="I580" s="609">
        <v>32947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0</v>
      </c>
      <c r="G585" s="1599">
        <f t="shared" si="110"/>
        <v>-32947</v>
      </c>
      <c r="H585" s="1600">
        <f t="shared" si="110"/>
        <v>0</v>
      </c>
      <c r="I585" s="1600">
        <f t="shared" si="110"/>
        <v>32947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1924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1930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8122015</v>
      </c>
      <c r="C593" s="1792"/>
      <c r="D593" s="1236" t="s">
        <v>1904</v>
      </c>
      <c r="E593" s="1219" t="s">
        <v>1929</v>
      </c>
      <c r="F593" s="1225">
        <v>895561938</v>
      </c>
      <c r="G593" s="1234" t="s">
        <v>1905</v>
      </c>
      <c r="H593" s="1776" t="s">
        <v>1925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42369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1137300</v>
      </c>
      <c r="F616" s="524">
        <f t="shared" si="112"/>
        <v>1135930</v>
      </c>
      <c r="G616" s="641">
        <f t="shared" si="112"/>
        <v>892616</v>
      </c>
      <c r="H616" s="642">
        <f t="shared" si="112"/>
        <v>0</v>
      </c>
      <c r="I616" s="642">
        <f t="shared" si="112"/>
        <v>1650</v>
      </c>
      <c r="J616" s="643">
        <f t="shared" si="112"/>
        <v>241664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1137300</v>
      </c>
      <c r="F617" s="694">
        <f>G617+H617+I617+J617</f>
        <v>1135930</v>
      </c>
      <c r="G617" s="608">
        <v>892616</v>
      </c>
      <c r="H617" s="609"/>
      <c r="I617" s="609">
        <v>1650</v>
      </c>
      <c r="J617" s="610">
        <v>241664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100700</v>
      </c>
      <c r="F619" s="524">
        <f t="shared" si="114"/>
        <v>98063</v>
      </c>
      <c r="G619" s="641">
        <f t="shared" si="114"/>
        <v>95256</v>
      </c>
      <c r="H619" s="642">
        <f t="shared" si="114"/>
        <v>0</v>
      </c>
      <c r="I619" s="642">
        <f t="shared" si="114"/>
        <v>0</v>
      </c>
      <c r="J619" s="643">
        <f t="shared" si="114"/>
        <v>2807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16500</v>
      </c>
      <c r="F621" s="696">
        <f>G621+H621+I621+J621</f>
        <v>16432</v>
      </c>
      <c r="G621" s="611">
        <v>15170</v>
      </c>
      <c r="H621" s="612"/>
      <c r="I621" s="612"/>
      <c r="J621" s="613">
        <v>1262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>
        <v>20100</v>
      </c>
      <c r="F622" s="696">
        <f>G622+H622+I622+J622</f>
        <v>20012</v>
      </c>
      <c r="G622" s="611">
        <v>18467</v>
      </c>
      <c r="H622" s="612"/>
      <c r="I622" s="612"/>
      <c r="J622" s="613">
        <v>1545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53000</v>
      </c>
      <c r="F623" s="696">
        <f>G623+H623+I623+J623</f>
        <v>50579</v>
      </c>
      <c r="G623" s="611">
        <v>50579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11100</v>
      </c>
      <c r="F624" s="695">
        <f>G624+H624+I624+J624</f>
        <v>11040</v>
      </c>
      <c r="G624" s="620">
        <v>11040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191000</v>
      </c>
      <c r="F625" s="524">
        <f t="shared" si="115"/>
        <v>190464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190464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118500</v>
      </c>
      <c r="F626" s="694">
        <f aca="true" t="shared" si="116" ref="F626:F631">G626+H626+I626+J626</f>
        <v>118323</v>
      </c>
      <c r="G626" s="1604">
        <v>0</v>
      </c>
      <c r="H626" s="1605">
        <v>0</v>
      </c>
      <c r="I626" s="1605">
        <v>0</v>
      </c>
      <c r="J626" s="610">
        <v>118323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51000</v>
      </c>
      <c r="F628" s="696">
        <f t="shared" si="116"/>
        <v>50985</v>
      </c>
      <c r="G628" s="1606">
        <v>0</v>
      </c>
      <c r="H628" s="1607">
        <v>0</v>
      </c>
      <c r="I628" s="1607">
        <v>0</v>
      </c>
      <c r="J628" s="613">
        <v>50985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21156</v>
      </c>
      <c r="G629" s="1606">
        <v>0</v>
      </c>
      <c r="H629" s="1607">
        <v>0</v>
      </c>
      <c r="I629" s="1607">
        <v>0</v>
      </c>
      <c r="J629" s="613">
        <v>21156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989000</v>
      </c>
      <c r="F632" s="526">
        <f t="shared" si="117"/>
        <v>988944</v>
      </c>
      <c r="G632" s="641">
        <f t="shared" si="117"/>
        <v>959729</v>
      </c>
      <c r="H632" s="642">
        <f t="shared" si="117"/>
        <v>0</v>
      </c>
      <c r="I632" s="642">
        <f t="shared" si="117"/>
        <v>30525</v>
      </c>
      <c r="J632" s="643">
        <f t="shared" si="117"/>
        <v>-1310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3540</v>
      </c>
      <c r="F633" s="694">
        <f aca="true" t="shared" si="118" ref="F633:F649">G633+H633+I633+J633</f>
        <v>3540</v>
      </c>
      <c r="G633" s="608">
        <v>3452</v>
      </c>
      <c r="H633" s="609"/>
      <c r="I633" s="609">
        <v>88</v>
      </c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12930</v>
      </c>
      <c r="F637" s="696">
        <f t="shared" si="118"/>
        <v>12922</v>
      </c>
      <c r="G637" s="611">
        <v>11654</v>
      </c>
      <c r="H637" s="612"/>
      <c r="I637" s="612">
        <v>1268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8450</v>
      </c>
      <c r="F638" s="697">
        <f t="shared" si="118"/>
        <v>8439</v>
      </c>
      <c r="G638" s="675">
        <v>4415</v>
      </c>
      <c r="H638" s="676"/>
      <c r="I638" s="676">
        <v>4024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929120</v>
      </c>
      <c r="F639" s="699">
        <f t="shared" si="118"/>
        <v>929116</v>
      </c>
      <c r="G639" s="617">
        <v>927345</v>
      </c>
      <c r="H639" s="618"/>
      <c r="I639" s="618">
        <v>3081</v>
      </c>
      <c r="J639" s="619">
        <v>-1310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5850</v>
      </c>
      <c r="F640" s="701">
        <f t="shared" si="118"/>
        <v>5841</v>
      </c>
      <c r="G640" s="614">
        <v>5648</v>
      </c>
      <c r="H640" s="615"/>
      <c r="I640" s="615">
        <v>193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17490</v>
      </c>
      <c r="F641" s="699">
        <f t="shared" si="118"/>
        <v>17481</v>
      </c>
      <c r="G641" s="617"/>
      <c r="H641" s="618"/>
      <c r="I641" s="618">
        <v>17481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4750</v>
      </c>
      <c r="F642" s="696">
        <f t="shared" si="118"/>
        <v>4747</v>
      </c>
      <c r="G642" s="611">
        <v>1789</v>
      </c>
      <c r="H642" s="612"/>
      <c r="I642" s="612">
        <v>2958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3720</v>
      </c>
      <c r="F644" s="699">
        <f t="shared" si="118"/>
        <v>3714</v>
      </c>
      <c r="G644" s="617">
        <v>3646</v>
      </c>
      <c r="H644" s="618"/>
      <c r="I644" s="618">
        <v>68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>
        <v>150</v>
      </c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/>
      <c r="F647" s="699">
        <f t="shared" si="118"/>
        <v>0</v>
      </c>
      <c r="G647" s="617"/>
      <c r="H647" s="618"/>
      <c r="I647" s="618"/>
      <c r="J647" s="619"/>
      <c r="K647" s="1646">
        <f t="shared" si="113"/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2994</v>
      </c>
      <c r="G649" s="620">
        <v>1630</v>
      </c>
      <c r="H649" s="621"/>
      <c r="I649" s="621">
        <v>1364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900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900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8019</v>
      </c>
      <c r="G697" s="1418">
        <v>8019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>
        <v>2800</v>
      </c>
      <c r="F701" s="526">
        <f>G701+H701+I701+J701</f>
        <v>2777</v>
      </c>
      <c r="G701" s="1418">
        <v>2589</v>
      </c>
      <c r="H701" s="1419"/>
      <c r="I701" s="1419">
        <v>188</v>
      </c>
      <c r="J701" s="1420"/>
      <c r="K701" s="1646">
        <f t="shared" si="127"/>
        <v>1</v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14400</v>
      </c>
      <c r="F702" s="526">
        <f t="shared" si="133"/>
        <v>14379</v>
      </c>
      <c r="G702" s="641">
        <f t="shared" si="133"/>
        <v>14379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14400</v>
      </c>
      <c r="F703" s="694">
        <f aca="true" t="shared" si="134" ref="F703:F709">G703+H703+I703+J703</f>
        <v>14379</v>
      </c>
      <c r="G703" s="608">
        <v>14379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2800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2800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2447000</v>
      </c>
      <c r="F728" s="540">
        <f t="shared" si="138"/>
        <v>2442163</v>
      </c>
      <c r="G728" s="829">
        <f t="shared" si="138"/>
        <v>1975806</v>
      </c>
      <c r="H728" s="830">
        <f t="shared" si="138"/>
        <v>0</v>
      </c>
      <c r="I728" s="830">
        <f t="shared" si="138"/>
        <v>32963</v>
      </c>
      <c r="J728" s="831">
        <f t="shared" si="138"/>
        <v>433394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42369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42369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6859</v>
      </c>
      <c r="F788" s="524">
        <f t="shared" si="142"/>
        <v>6859</v>
      </c>
      <c r="G788" s="641">
        <f t="shared" si="142"/>
        <v>5398</v>
      </c>
      <c r="H788" s="642">
        <f t="shared" si="142"/>
        <v>0</v>
      </c>
      <c r="I788" s="642">
        <f t="shared" si="142"/>
        <v>0</v>
      </c>
      <c r="J788" s="643">
        <f t="shared" si="142"/>
        <v>1461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6574</v>
      </c>
      <c r="F789" s="694">
        <f>G789+H789+I789+J789</f>
        <v>6574</v>
      </c>
      <c r="G789" s="608">
        <v>5113</v>
      </c>
      <c r="H789" s="609"/>
      <c r="I789" s="609"/>
      <c r="J789" s="610">
        <v>1461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>
        <v>285</v>
      </c>
      <c r="F793" s="695">
        <f>G793+H793+I793+J793</f>
        <v>285</v>
      </c>
      <c r="G793" s="620">
        <v>285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1271</v>
      </c>
      <c r="F794" s="524">
        <f t="shared" si="143"/>
        <v>1271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1271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720</v>
      </c>
      <c r="F795" s="694">
        <f aca="true" t="shared" si="144" ref="F795:F800">G795+H795+I795+J795</f>
        <v>720</v>
      </c>
      <c r="G795" s="1604">
        <v>0</v>
      </c>
      <c r="H795" s="1605">
        <v>0</v>
      </c>
      <c r="I795" s="1605">
        <v>0</v>
      </c>
      <c r="J795" s="610">
        <v>720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359</v>
      </c>
      <c r="F797" s="696">
        <f t="shared" si="144"/>
        <v>359</v>
      </c>
      <c r="G797" s="1606">
        <v>0</v>
      </c>
      <c r="H797" s="1607">
        <v>0</v>
      </c>
      <c r="I797" s="1607">
        <v>0</v>
      </c>
      <c r="J797" s="613">
        <v>359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192</v>
      </c>
      <c r="F798" s="696">
        <f t="shared" si="144"/>
        <v>192</v>
      </c>
      <c r="G798" s="1606">
        <v>0</v>
      </c>
      <c r="H798" s="1607">
        <v>0</v>
      </c>
      <c r="I798" s="1607">
        <v>0</v>
      </c>
      <c r="J798" s="613">
        <v>192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8130</v>
      </c>
      <c r="F897" s="540">
        <f t="shared" si="166"/>
        <v>8130</v>
      </c>
      <c r="G897" s="829">
        <f t="shared" si="166"/>
        <v>5398</v>
      </c>
      <c r="H897" s="830">
        <f t="shared" si="166"/>
        <v>0</v>
      </c>
      <c r="I897" s="830">
        <f t="shared" si="166"/>
        <v>0</v>
      </c>
      <c r="J897" s="831">
        <f t="shared" si="166"/>
        <v>2732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42369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1928</v>
      </c>
      <c r="I2" s="30"/>
    </row>
    <row r="3" spans="1:9" ht="12.75">
      <c r="A3" s="30" t="s">
        <v>1311</v>
      </c>
      <c r="B3" s="30" t="s">
        <v>1926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1927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zhbikova</cp:lastModifiedBy>
  <cp:lastPrinted>2015-08-05T10:50:28Z</cp:lastPrinted>
  <dcterms:created xsi:type="dcterms:W3CDTF">1997-12-10T11:54:07Z</dcterms:created>
  <dcterms:modified xsi:type="dcterms:W3CDTF">2016-01-07T13:31:28Z</dcterms:modified>
  <cp:category/>
  <cp:version/>
  <cp:contentType/>
  <cp:contentStatus/>
</cp:coreProperties>
</file>